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_WIN11\Desktop\ACADEMY\DIPLOMADOS ACADEMY\DIPLOMADO LOGISITCA E-COMMERCE\MOD 3\"/>
    </mc:Choice>
  </mc:AlternateContent>
  <xr:revisionPtr revIDLastSave="0" documentId="13_ncr:1_{E6C4E265-CA0F-4628-B8E3-74F5D0A087F9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Check list" sheetId="1" r:id="rId1"/>
    <sheet name="Costeo producto" sheetId="2" r:id="rId2"/>
    <sheet name="Presupuest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F9" i="3"/>
  <c r="E9" i="3"/>
  <c r="C8" i="3"/>
  <c r="C10" i="3"/>
  <c r="E25" i="2"/>
  <c r="H19" i="2"/>
  <c r="H17" i="2"/>
  <c r="G17" i="2"/>
  <c r="H16" i="2"/>
  <c r="H14" i="2"/>
  <c r="H15" i="2" s="1"/>
  <c r="E14" i="2"/>
  <c r="D14" i="2"/>
  <c r="D13" i="2"/>
  <c r="D12" i="2"/>
  <c r="E11" i="2"/>
  <c r="E12" i="2" s="1"/>
  <c r="D11" i="2"/>
  <c r="E10" i="2"/>
  <c r="D10" i="2"/>
  <c r="H18" i="2" l="1"/>
  <c r="C12" i="3"/>
  <c r="C14" i="3" s="1"/>
  <c r="E13" i="2"/>
  <c r="E15" i="2" s="1"/>
  <c r="B24" i="2" s="1"/>
  <c r="H13" i="2" l="1"/>
  <c r="H20" i="2" s="1"/>
  <c r="H23" i="2" s="1"/>
  <c r="E16" i="2"/>
  <c r="E18" i="2"/>
  <c r="E19" i="2" s="1"/>
  <c r="C18" i="2"/>
  <c r="E20" i="2"/>
  <c r="H24" i="2" l="1"/>
  <c r="E17" i="2"/>
  <c r="E21" i="2" s="1"/>
  <c r="E23" i="2" s="1"/>
  <c r="E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tc={77FF2BF3-6475-4B01-8F17-E39376EACBC6}</author>
  </authors>
  <commentList>
    <comment ref="B23" authorId="0" shapeId="0" xr:uid="{00000000-0006-0000-0100-000001000000}">
      <text>
        <r>
          <rPr>
            <sz val="10"/>
            <color rgb="FF000000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Agregar margen para gastos administrativos</t>
        </r>
      </text>
    </comment>
  </commentList>
</comments>
</file>

<file path=xl/sharedStrings.xml><?xml version="1.0" encoding="utf-8"?>
<sst xmlns="http://schemas.openxmlformats.org/spreadsheetml/2006/main" count="143" uniqueCount="133">
  <si>
    <t>A Tener en cuenta antes de seguir este paso a paso…</t>
  </si>
  <si>
    <t>MENTALIDAD (PREPARATE PARA LO QUE SE VIENE)</t>
  </si>
  <si>
    <t>NO SERÁ FACIL Y DEBES EJECUTAR NUESTRAS CLASES (MIRANDO NO VAS APRENDER)</t>
  </si>
  <si>
    <t xml:space="preserve">TU APRENDISTE CON NOSOTROS PARA VENDER MÁS DE 30 VENTAS EN 1 SOLO DIA </t>
  </si>
  <si>
    <t>NUESTRO CONTENIDO ESTA BASADO EN NUESTRA EXPERIENCIA DE 4 AÑOS</t>
  </si>
  <si>
    <t>DEFINE TU PROPOSITO ¿ POR QUÉ QUIERES HACER E-COMMERCE?</t>
  </si>
  <si>
    <t>Item</t>
  </si>
  <si>
    <t>Descripción</t>
  </si>
  <si>
    <t>Realizado</t>
  </si>
  <si>
    <t>SI</t>
  </si>
  <si>
    <t>NO</t>
  </si>
  <si>
    <t>Tema</t>
  </si>
  <si>
    <t>ENTRA A TU PERFIL DE FACEBOOK</t>
  </si>
  <si>
    <t>CREA TU FAN PAGE</t>
  </si>
  <si>
    <t>Define el nombre, foto de perfil, portada y personalización</t>
  </si>
  <si>
    <t>CREA WHATSAPP BUSINESS</t>
  </si>
  <si>
    <t>Descargar la app y conectar al W.B</t>
  </si>
  <si>
    <t>CONECTA TU W.B A TU FAN PAGE</t>
  </si>
  <si>
    <t>Conecta el numero, te llegará un codigo al WhatsApp</t>
  </si>
  <si>
    <t>CREA O PERSONALIZA TU ADMINISTRADOR COMERCIAL</t>
  </si>
  <si>
    <t>VERIFICA TU BM (AUTENTICACIÓN EN 2 PASOS)</t>
  </si>
  <si>
    <t>Verifica por SMS o llave de google, desde el perfil y BM</t>
  </si>
  <si>
    <t>CONECTAR PERSONAS, FAN PAGE Y WHATSAPP AL B.M</t>
  </si>
  <si>
    <t>Dar permisos a personas de confianza y con buen comportamiento en la red social</t>
  </si>
  <si>
    <t>CREA TU CUENTA PUBLICITARIA</t>
  </si>
  <si>
    <t>No olvides agregar el numero del rut para no pagar IVA</t>
  </si>
  <si>
    <t>AGREGA TU TARJETA DE CRÉDITO</t>
  </si>
  <si>
    <t>Preferiblemente de crédito, la puedes obtener de NEQUI o DAVIPLATA gratis, solo recargarlas</t>
  </si>
  <si>
    <t xml:space="preserve">AGREGA TU CUENTA DE INSTAGRAM </t>
  </si>
  <si>
    <t>Para agregarla al BM, primero debe estar conectada a tu fan page</t>
  </si>
  <si>
    <t>AGREGA INFORMACIÓN DEL NEGOCIO COMPLETA</t>
  </si>
  <si>
    <t>Completa y veridica, con el fin de verificar el negocio y evitar baneos o bloqueos</t>
  </si>
  <si>
    <t>CREA TU PERFIL EN PLATAFORMA DROPSHIPPING</t>
  </si>
  <si>
    <t>Ya sea para hacer dropshipping o despachar tus productos propios, existen: Dropi, acadrop, effi, triidy, rocketfy y demas..</t>
  </si>
  <si>
    <t xml:space="preserve">ELIGE 3 PRODUCTOS SEGÚN LAS 11 CARACTERISTICAS GANADORAS </t>
  </si>
  <si>
    <t>Según la clase 2 explicamos las 11 caracteristicas de un producto ganador</t>
  </si>
  <si>
    <t>REALIZA EL COSTEO DE PRODUCTO</t>
  </si>
  <si>
    <t>REALIZA CREATIVOS EN CANVA O DESCARGAR DESDE LA BIBLIOTECA DE ANUNCIOS</t>
  </si>
  <si>
    <t>Explotar tu imaginación o analizar la competencia aquí: https://www.facebook.com/ads/library</t>
  </si>
  <si>
    <t xml:space="preserve">Establecimiento de Precio de Venta </t>
  </si>
  <si>
    <t>PRODUCTO A VENDER</t>
  </si>
  <si>
    <t xml:space="preserve"> </t>
  </si>
  <si>
    <t>Datos de Operación</t>
  </si>
  <si>
    <t xml:space="preserve">Costeo de producto </t>
  </si>
  <si>
    <t>Estableciendo Precio de Venta Manual</t>
  </si>
  <si>
    <t>Costo de la Mercancia Vendida</t>
  </si>
  <si>
    <t>Flete de Envío</t>
  </si>
  <si>
    <t>Seguro de Devoluciones</t>
  </si>
  <si>
    <t>Precio de Venta Manual</t>
  </si>
  <si>
    <t>Costo por Compra Estimado</t>
  </si>
  <si>
    <t>Costo de Intermediación</t>
  </si>
  <si>
    <t>Costo de empaque (Caja kit)</t>
  </si>
  <si>
    <t>Comisión de la Plataforma</t>
  </si>
  <si>
    <t xml:space="preserve">Gastos administrativos </t>
  </si>
  <si>
    <t>IVA de Uso de Plataforma</t>
  </si>
  <si>
    <t>Imprevistos</t>
  </si>
  <si>
    <t>% de compras por Pasarelas</t>
  </si>
  <si>
    <t>Tasa Comisión de Pasarela de Pago</t>
  </si>
  <si>
    <t>Comisión de Pasarela de Pago</t>
  </si>
  <si>
    <t>Costos Financieros (4x1000)</t>
  </si>
  <si>
    <t>TOTAL COSTOS</t>
  </si>
  <si>
    <t>Margen de Ganancia Esperado</t>
  </si>
  <si>
    <t>Utilidad Real ( Ingreso Real) x Unidad</t>
  </si>
  <si>
    <t xml:space="preserve">Precio de Venta Minimo Estimado </t>
  </si>
  <si>
    <t>% de Ingreso Real por unidad</t>
  </si>
  <si>
    <t>Lo haces con el excel suministrado (se encuentra en la plataforma de estudio o en la hoja "costeo producto")</t>
  </si>
  <si>
    <t xml:space="preserve">REALIZAR COPY CREATIVOS </t>
  </si>
  <si>
    <t>Apoyate de la competencia o de chat GPT</t>
  </si>
  <si>
    <t>IR AL ADMINISTRADOR DE ANUNCIOS</t>
  </si>
  <si>
    <t>Es hora de montar campañas, apoyate dando clic a este link: https://adsmanager.facebook.com/adsmanager/</t>
  </si>
  <si>
    <t>CREAR CAMPAÑA PUBLICITARIA</t>
  </si>
  <si>
    <t>Dar clic en el botón "CREAR"</t>
  </si>
  <si>
    <t>DEFINIR OBJETIVO DE CAMPAÑA (INTERACCIÓN)</t>
  </si>
  <si>
    <t>Para la campaña de Mensajes a Whatsapp, escoger el objetivo interacción</t>
  </si>
  <si>
    <t>NOMBRAR LA CAMPAÑA</t>
  </si>
  <si>
    <t>Con el objetivo de tener orden y entender la campaña</t>
  </si>
  <si>
    <t>DEFINIR PRESUPUESTO (CBO O ABO)</t>
  </si>
  <si>
    <t>Te recomiendo iniciar en ABO: 25 mil por conjunto de anuncio</t>
  </si>
  <si>
    <t>PONER NOMBRE AL CONJUNTO DE ANUNCIOS</t>
  </si>
  <si>
    <t>SELECCIONAR “APP DE MENSAJES”</t>
  </si>
  <si>
    <t>Escoger correcto el destino del anuncio, seleccionar "App"</t>
  </si>
  <si>
    <r>
      <t xml:space="preserve">SELECCIONAR SOLO WHATSAPP </t>
    </r>
    <r>
      <rPr>
        <i/>
        <sz val="11"/>
        <color rgb="FFFF1616"/>
        <rFont val="Calibri"/>
        <family val="2"/>
        <scheme val="minor"/>
      </rPr>
      <t>(NI MESSENGER NI DM)</t>
    </r>
  </si>
  <si>
    <t>No te recomiendo vender por messenger ni DM de instagram</t>
  </si>
  <si>
    <t>SELECCIONAR PUBLICO ADVANTAGE</t>
  </si>
  <si>
    <t>Usar publico Advantage, te recomiendo excluir departamentos y/o ciudades sin cobertura contraentrega</t>
  </si>
  <si>
    <t>SELECCIONAR UBICACIONES AUTOMATICAS</t>
  </si>
  <si>
    <t>Deja que el algoritmo de facebook muestre el anuncio en la plataforma que se encuentre tu público potencial</t>
  </si>
  <si>
    <t>IRTE A “ANUNCIOS”</t>
  </si>
  <si>
    <t>Es hora de montar el anuncio</t>
  </si>
  <si>
    <t xml:space="preserve">SUBIR EL ANUNCIO (FOTO + VIDEO + CTA) </t>
  </si>
  <si>
    <t>Es lo que verán tus clientes</t>
  </si>
  <si>
    <t>DUPLICAR EL ANUNCIO X3</t>
  </si>
  <si>
    <t>Minimo hacer 3 creativos por conjunto de anuncios</t>
  </si>
  <si>
    <t>DAR CLIC EN “PUBLICAR”</t>
  </si>
  <si>
    <t>Ya el anuncio esta listo</t>
  </si>
  <si>
    <t>WhatsApp Business</t>
  </si>
  <si>
    <t>PERSONALIZAR WHATSAPP BUSINESS</t>
  </si>
  <si>
    <t>SUBIR FOTO DE PERFIL Y DESCRIPCION</t>
  </si>
  <si>
    <t>CREAR RESPUESTAS RAPIDAS</t>
  </si>
  <si>
    <t>CREAR CATALOGO DE WHATSAPP</t>
  </si>
  <si>
    <t>DEFINIR HORARIOS DE ATENCIÓN</t>
  </si>
  <si>
    <t>CREAR PDF E IMAGEN DE VENTA</t>
  </si>
  <si>
    <t xml:space="preserve">CERRAR VENTA </t>
  </si>
  <si>
    <t>SUBIR PEDIDO A PLATAFORMA DROPSHIPPING O PLATAFORMA PROPIA DE DESPACHO</t>
  </si>
  <si>
    <t>A Tener en cuenta antes de llenar esta tabla</t>
  </si>
  <si>
    <t>Metrica</t>
  </si>
  <si>
    <t>Observación</t>
  </si>
  <si>
    <t>valor</t>
  </si>
  <si>
    <t>Esto es un aproximación, depende del producto y oferta</t>
  </si>
  <si>
    <t>¿Cuántos mensajes necesitamos para cerrar 1 venta?</t>
  </si>
  <si>
    <t>Valor que se puede editar</t>
  </si>
  <si>
    <t>Valor NO se puede editar</t>
  </si>
  <si>
    <t>Tasa de conversión (%)</t>
  </si>
  <si>
    <t>El valor es la cantidad de mensajes necesarios para cerrar 1 venta por WhatsApp</t>
  </si>
  <si>
    <t>Costo por mensaje ($)</t>
  </si>
  <si>
    <t>Costo por compra (CPA)</t>
  </si>
  <si>
    <t>Este es el costo por adquirir un cliente nuevo</t>
  </si>
  <si>
    <t>Cantidad de ventas deseadas por 1 dia)</t>
  </si>
  <si>
    <t>Este valor depende de tus objetivos</t>
  </si>
  <si>
    <t>Presupuesto diario para generar las ventas deseadas en 1 día</t>
  </si>
  <si>
    <t>Este valor es la inversión necesaria en Facebook ads, sin contar el testeo (es una aproximación)</t>
  </si>
  <si>
    <t>¿Cuántos días deseas vender?</t>
  </si>
  <si>
    <t>Esto depende de tu presupuesto y flujo de caja</t>
  </si>
  <si>
    <t>Presupuesto total para los días deseados y cantidad de productos que deseas vender</t>
  </si>
  <si>
    <t>¿DESEAS CALCULAR LA RENTABILIDAD DE TUS VENTAS?</t>
  </si>
  <si>
    <t>MIRA LA HOJA 2 LLAMADA "COSTEO PRODUCTO", en esta hoja ya has obtenido el Costo por compra (CPA) para poder llenar la tabla y calcular tu utlidad real</t>
  </si>
  <si>
    <t>Este valor te lo indica Facebook ads en "Costo por resultado" a nivel de ANUNCIOS</t>
  </si>
  <si>
    <t>Este seria el valor de inversion en campañas según las ventas diarias y los dias que deseas vender ese volumen</t>
  </si>
  <si>
    <t>Gastos administrativos</t>
  </si>
  <si>
    <t>Si ya tienes uno, solo personalizalo, sino lo puedes crear aquí: https://business.facebook.com/overview/</t>
  </si>
  <si>
    <t xml:space="preserve">Debes ingresar a tu perfil o de algun familiar, no re recomiendo perfil nuevo </t>
  </si>
  <si>
    <t>Esta tabla esta creada para modificar los datos y obtener el presupuesto para obtener las ventas que tu deseas (es una aproximación ya que depende de los resultados de la campaña publicitaria)</t>
  </si>
  <si>
    <t>4x1000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</si>
</sst>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  <numFmt numFmtId="165" formatCode="&quot;$&quot;#,##0.00"/>
    <numFmt numFmtId="166" formatCode="0.0%"/>
    <numFmt numFmtId="167" formatCode="_-[$$-240A]\ * #,##0_-;\-[$$-240A]\ * #,##0_-;_-[$$-240A]\ * &quot;-&quot;??_-;_-@_-"/>
    <numFmt numFmtId="168" formatCode="0.000%"/>
    <numFmt numFmtId="169" formatCode="_-[$$-240A]\ * #,##0.00_-;\-[$$-240A]\ * #,##0.00_-;_-[$$-240A]\ * &quot;-&quot;??_-;_-@_-"/>
    <numFmt numFmtId="170" formatCode="_-&quot;$&quot;\ * #,##0_-;\-&quot;$&quot;\ * #,##0_-;_-&quot;$&quot;\ * &quot;-&quot;??_-;_-@_-"/>
    <numFmt numFmtId="171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8"/>
      <color rgb="FF000000"/>
      <name val="Arial"/>
      <family val="2"/>
    </font>
    <font>
      <sz val="10"/>
      <color rgb="FF000000"/>
      <name val="Calibri"/>
      <family val="2"/>
      <scheme val="minor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</font>
    <font>
      <b/>
      <i/>
      <sz val="11"/>
      <color theme="9" tint="-0.499984740745262"/>
      <name val="Arial"/>
      <family val="2"/>
    </font>
    <font>
      <i/>
      <sz val="11"/>
      <color rgb="FFFF161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rgb="FF03FFB1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rgb="FF14042B"/>
      </patternFill>
    </fill>
    <fill>
      <patternFill patternType="solid">
        <fgColor rgb="FF03FFB1"/>
        <bgColor rgb="FF03FFB1"/>
      </patternFill>
    </fill>
    <fill>
      <patternFill patternType="solid">
        <fgColor rgb="FFC5EBDA"/>
        <bgColor rgb="FFE3EDDF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6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2" fillId="0" borderId="0" xfId="0" applyFont="1"/>
    <xf numFmtId="0" fontId="14" fillId="7" borderId="10" xfId="0" applyFont="1" applyFill="1" applyBorder="1" applyAlignment="1">
      <alignment horizontal="left" vertical="center"/>
    </xf>
    <xf numFmtId="164" fontId="1" fillId="8" borderId="11" xfId="0" applyNumberFormat="1" applyFont="1" applyFill="1" applyBorder="1" applyAlignment="1" applyProtection="1">
      <alignment horizontal="right"/>
      <protection locked="0" hidden="1"/>
    </xf>
    <xf numFmtId="0" fontId="1" fillId="0" borderId="1" xfId="0" applyFont="1" applyBorder="1"/>
    <xf numFmtId="164" fontId="15" fillId="0" borderId="1" xfId="0" applyNumberFormat="1" applyFont="1" applyBorder="1"/>
    <xf numFmtId="0" fontId="14" fillId="7" borderId="12" xfId="0" applyFont="1" applyFill="1" applyBorder="1" applyAlignment="1">
      <alignment horizontal="left" vertical="center"/>
    </xf>
    <xf numFmtId="164" fontId="1" fillId="8" borderId="13" xfId="0" applyNumberFormat="1" applyFont="1" applyFill="1" applyBorder="1" applyAlignment="1" applyProtection="1">
      <alignment horizontal="right"/>
      <protection locked="0" hidden="1"/>
    </xf>
    <xf numFmtId="0" fontId="0" fillId="0" borderId="14" xfId="0" applyBorder="1"/>
    <xf numFmtId="0" fontId="0" fillId="0" borderId="15" xfId="0" applyBorder="1"/>
    <xf numFmtId="10" fontId="1" fillId="8" borderId="1" xfId="3" applyNumberFormat="1" applyFont="1" applyFill="1" applyBorder="1" applyAlignment="1" applyProtection="1">
      <alignment horizontal="right"/>
      <protection locked="0" hidden="1"/>
    </xf>
    <xf numFmtId="165" fontId="16" fillId="0" borderId="0" xfId="0" applyNumberFormat="1" applyFont="1" applyAlignment="1">
      <alignment horizontal="center" vertical="top"/>
    </xf>
    <xf numFmtId="0" fontId="1" fillId="0" borderId="16" xfId="0" applyFont="1" applyBorder="1"/>
    <xf numFmtId="0" fontId="2" fillId="0" borderId="17" xfId="0" applyFont="1" applyBorder="1"/>
    <xf numFmtId="164" fontId="17" fillId="0" borderId="18" xfId="0" applyNumberFormat="1" applyFont="1" applyBorder="1"/>
    <xf numFmtId="165" fontId="0" fillId="0" borderId="8" xfId="0" applyNumberFormat="1" applyBorder="1"/>
    <xf numFmtId="166" fontId="1" fillId="8" borderId="11" xfId="3" applyNumberFormat="1" applyFont="1" applyFill="1" applyBorder="1" applyAlignment="1" applyProtection="1">
      <alignment horizontal="right"/>
      <protection locked="0" hidden="1"/>
    </xf>
    <xf numFmtId="0" fontId="2" fillId="0" borderId="1" xfId="0" applyFont="1" applyBorder="1"/>
    <xf numFmtId="164" fontId="17" fillId="0" borderId="1" xfId="0" applyNumberFormat="1" applyFont="1" applyBorder="1"/>
    <xf numFmtId="10" fontId="0" fillId="0" borderId="8" xfId="3" applyNumberFormat="1" applyFont="1" applyBorder="1"/>
    <xf numFmtId="43" fontId="1" fillId="8" borderId="11" xfId="1" applyFont="1" applyFill="1" applyBorder="1" applyAlignment="1" applyProtection="1">
      <alignment horizontal="right"/>
      <protection locked="0" hidden="1"/>
    </xf>
    <xf numFmtId="165" fontId="18" fillId="0" borderId="0" xfId="0" applyNumberFormat="1" applyFont="1" applyAlignment="1">
      <alignment horizontal="center" vertical="top"/>
    </xf>
    <xf numFmtId="167" fontId="0" fillId="0" borderId="1" xfId="0" applyNumberFormat="1" applyBorder="1"/>
    <xf numFmtId="168" fontId="1" fillId="8" borderId="1" xfId="3" applyNumberFormat="1" applyFont="1" applyFill="1" applyBorder="1" applyAlignment="1" applyProtection="1">
      <alignment horizontal="right"/>
      <protection locked="0" hidden="1"/>
    </xf>
    <xf numFmtId="0" fontId="1" fillId="0" borderId="17" xfId="0" applyFont="1" applyBorder="1"/>
    <xf numFmtId="169" fontId="0" fillId="0" borderId="8" xfId="0" applyNumberFormat="1" applyBorder="1"/>
    <xf numFmtId="165" fontId="15" fillId="0" borderId="1" xfId="0" applyNumberFormat="1" applyFont="1" applyBorder="1"/>
    <xf numFmtId="0" fontId="17" fillId="0" borderId="19" xfId="0" applyFont="1" applyBorder="1"/>
    <xf numFmtId="164" fontId="17" fillId="0" borderId="20" xfId="0" applyNumberFormat="1" applyFont="1" applyBorder="1"/>
    <xf numFmtId="0" fontId="17" fillId="0" borderId="21" xfId="0" applyFont="1" applyBorder="1"/>
    <xf numFmtId="164" fontId="17" fillId="0" borderId="21" xfId="0" applyNumberFormat="1" applyFont="1" applyBorder="1"/>
    <xf numFmtId="0" fontId="14" fillId="7" borderId="22" xfId="0" applyFont="1" applyFill="1" applyBorder="1" applyAlignment="1">
      <alignment horizontal="left" vertical="center"/>
    </xf>
    <xf numFmtId="9" fontId="1" fillId="8" borderId="22" xfId="3" applyFont="1" applyFill="1" applyBorder="1" applyAlignment="1" applyProtection="1">
      <alignment horizontal="right"/>
      <protection locked="0" hidden="1"/>
    </xf>
    <xf numFmtId="167" fontId="19" fillId="0" borderId="22" xfId="0" applyNumberFormat="1" applyFont="1" applyBorder="1" applyAlignment="1">
      <alignment horizontal="center" vertical="center"/>
    </xf>
    <xf numFmtId="10" fontId="19" fillId="0" borderId="22" xfId="3" applyNumberFormat="1" applyFont="1" applyBorder="1" applyAlignment="1">
      <alignment horizontal="center" vertical="center"/>
    </xf>
    <xf numFmtId="9" fontId="0" fillId="0" borderId="0" xfId="0" applyNumberFormat="1"/>
    <xf numFmtId="10" fontId="0" fillId="0" borderId="0" xfId="3" applyNumberFormat="1" applyFont="1"/>
    <xf numFmtId="9" fontId="0" fillId="0" borderId="0" xfId="3" applyFont="1"/>
    <xf numFmtId="0" fontId="2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4" fillId="0" borderId="0" xfId="0" applyFont="1"/>
    <xf numFmtId="9" fontId="0" fillId="0" borderId="5" xfId="0" applyNumberFormat="1" applyBorder="1" applyAlignment="1">
      <alignment vertical="center" wrapText="1"/>
    </xf>
    <xf numFmtId="0" fontId="24" fillId="9" borderId="0" xfId="0" applyFont="1" applyFill="1"/>
    <xf numFmtId="0" fontId="24" fillId="3" borderId="0" xfId="0" applyFont="1" applyFill="1"/>
    <xf numFmtId="0" fontId="17" fillId="0" borderId="5" xfId="0" applyFont="1" applyBorder="1" applyAlignment="1">
      <alignment wrapText="1"/>
    </xf>
    <xf numFmtId="0" fontId="22" fillId="9" borderId="5" xfId="0" applyNumberFormat="1" applyFont="1" applyFill="1" applyBorder="1" applyAlignment="1">
      <alignment vertical="center" wrapText="1"/>
    </xf>
    <xf numFmtId="170" fontId="22" fillId="9" borderId="5" xfId="2" applyNumberFormat="1" applyFont="1" applyFill="1" applyBorder="1" applyAlignment="1">
      <alignment vertical="center" wrapText="1"/>
    </xf>
    <xf numFmtId="170" fontId="22" fillId="3" borderId="0" xfId="2" applyNumberFormat="1" applyFont="1" applyFill="1" applyAlignment="1">
      <alignment vertical="center"/>
    </xf>
    <xf numFmtId="171" fontId="22" fillId="3" borderId="0" xfId="0" applyNumberFormat="1" applyFont="1" applyFill="1" applyAlignment="1">
      <alignment vertical="center"/>
    </xf>
    <xf numFmtId="44" fontId="0" fillId="0" borderId="0" xfId="2" applyFont="1"/>
    <xf numFmtId="170" fontId="0" fillId="0" borderId="0" xfId="2" applyNumberFormat="1" applyFont="1"/>
    <xf numFmtId="167" fontId="0" fillId="0" borderId="0" xfId="0" applyNumberFormat="1"/>
    <xf numFmtId="170" fontId="0" fillId="0" borderId="0" xfId="0" applyNumberFormat="1"/>
    <xf numFmtId="44" fontId="0" fillId="0" borderId="0" xfId="2" applyFont="1" applyAlignment="1">
      <alignment vertical="center"/>
    </xf>
    <xf numFmtId="0" fontId="0" fillId="11" borderId="5" xfId="0" applyFill="1" applyBorder="1" applyAlignment="1">
      <alignment horizontal="center" vertical="center"/>
    </xf>
    <xf numFmtId="0" fontId="10" fillId="11" borderId="5" xfId="0" applyFont="1" applyFill="1" applyBorder="1" applyAlignment="1">
      <alignment vertical="center" wrapText="1"/>
    </xf>
    <xf numFmtId="44" fontId="0" fillId="0" borderId="0" xfId="0" applyNumberFormat="1"/>
    <xf numFmtId="0" fontId="0" fillId="11" borderId="5" xfId="0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1" fillId="4" borderId="0" xfId="0" applyFont="1" applyFill="1" applyAlignment="1" applyProtection="1">
      <alignment horizontal="center" vertical="center"/>
      <protection hidden="1"/>
    </xf>
    <xf numFmtId="0" fontId="11" fillId="4" borderId="8" xfId="0" applyFont="1" applyFill="1" applyBorder="1" applyAlignment="1" applyProtection="1">
      <alignment horizontal="center" vertical="center"/>
      <protection hidden="1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25" fillId="2" borderId="0" xfId="0" applyFont="1" applyFill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12" borderId="5" xfId="0" applyFill="1" applyBorder="1" applyAlignment="1">
      <alignment vertic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400655</xdr:colOff>
      <xdr:row>0</xdr:row>
      <xdr:rowOff>8058</xdr:rowOff>
    </xdr:from>
    <xdr:to>
      <xdr:col>2</xdr:col>
      <xdr:colOff>1930339</xdr:colOff>
      <xdr:row>2</xdr:row>
      <xdr:rowOff>175140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5BB64B-384B-4A78-BF19-B746132D6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757" r="17990" b="37522"/>
        <a:stretch/>
      </xdr:blipFill>
      <xdr:spPr>
        <a:xfrm>
          <a:off x="960060" y="8058"/>
          <a:ext cx="4036785" cy="528669"/>
        </a:xfrm>
        <a:prstGeom prst="rect">
          <a:avLst/>
        </a:prstGeom>
      </xdr:spPr>
    </xdr:pic>
    <xdr:clientData/>
  </xdr:twoCellAnchor>
  <xdr:twoCellAnchor editAs="oneCell">
    <xdr:from>
      <xdr:col>2</xdr:col>
      <xdr:colOff>1897439</xdr:colOff>
      <xdr:row>0</xdr:row>
      <xdr:rowOff>0</xdr:rowOff>
    </xdr:from>
    <xdr:to>
      <xdr:col>3</xdr:col>
      <xdr:colOff>177618</xdr:colOff>
      <xdr:row>2</xdr:row>
      <xdr:rowOff>174770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E7883A-94FF-4027-8F6E-EF7D9A33BD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363" t="-1989" r="-496" b="4467"/>
        <a:stretch/>
      </xdr:blipFill>
      <xdr:spPr>
        <a:xfrm>
          <a:off x="4981725" y="0"/>
          <a:ext cx="718155" cy="536357"/>
        </a:xfrm>
        <a:prstGeom prst="rect">
          <a:avLst/>
        </a:prstGeom>
      </xdr:spPr>
    </xdr:pic>
    <xdr:clientData/>
  </xdr:twoCellAnchor>
  <xdr:twoCellAnchor editAs="oneCell">
    <xdr:from>
      <xdr:col>0</xdr:col>
      <xdr:colOff>296029</xdr:colOff>
      <xdr:row>0</xdr:row>
      <xdr:rowOff>0</xdr:rowOff>
    </xdr:from>
    <xdr:to>
      <xdr:col>1</xdr:col>
      <xdr:colOff>442141</xdr:colOff>
      <xdr:row>2</xdr:row>
      <xdr:rowOff>173868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52A711-4B74-4EAC-9FCD-26E59D63A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363" t="-1989" r="-496" b="4467"/>
        <a:stretch/>
      </xdr:blipFill>
      <xdr:spPr>
        <a:xfrm>
          <a:off x="296029" y="0"/>
          <a:ext cx="716947" cy="535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53"/>
  <sheetViews>
    <sheetView showGridLines="0" topLeftCell="A4" zoomScale="130" zoomScaleNormal="130" workbookViewId="0">
      <selection activeCell="B20" sqref="B20"/>
    </sheetView>
  </sheetViews>
  <sheetFormatPr baseColWidth="10" defaultRowHeight="14.4" x14ac:dyDescent="0.3"/>
  <cols>
    <col min="1" max="1" width="8" style="3" customWidth="1"/>
    <col min="2" max="2" width="36.21875" customWidth="1"/>
    <col min="3" max="3" width="34.77734375" customWidth="1"/>
    <col min="4" max="4" width="8.21875" customWidth="1"/>
    <col min="5" max="5" width="7" customWidth="1"/>
  </cols>
  <sheetData>
    <row r="4" spans="1:5" ht="15.6" x14ac:dyDescent="0.3">
      <c r="A4" s="72" t="s">
        <v>0</v>
      </c>
      <c r="B4" s="72"/>
      <c r="C4" s="72"/>
      <c r="D4" s="72"/>
    </row>
    <row r="5" spans="1:5" x14ac:dyDescent="0.3">
      <c r="A5" s="73" t="s">
        <v>1</v>
      </c>
      <c r="B5" s="73"/>
      <c r="C5" s="73"/>
      <c r="D5" s="73"/>
    </row>
    <row r="6" spans="1:5" x14ac:dyDescent="0.3">
      <c r="A6" s="73" t="s">
        <v>2</v>
      </c>
      <c r="B6" s="73"/>
      <c r="C6" s="73"/>
      <c r="D6" s="73"/>
    </row>
    <row r="7" spans="1:5" x14ac:dyDescent="0.3">
      <c r="A7" s="73" t="s">
        <v>3</v>
      </c>
      <c r="B7" s="73"/>
      <c r="C7" s="73"/>
      <c r="D7" s="73"/>
    </row>
    <row r="8" spans="1:5" x14ac:dyDescent="0.3">
      <c r="A8" s="73" t="s">
        <v>4</v>
      </c>
      <c r="B8" s="73"/>
      <c r="C8" s="73"/>
      <c r="D8" s="73"/>
    </row>
    <row r="9" spans="1:5" ht="15" customHeight="1" x14ac:dyDescent="0.3">
      <c r="A9" s="6"/>
      <c r="B9" s="1"/>
      <c r="C9" s="1"/>
      <c r="D9" s="1"/>
    </row>
    <row r="10" spans="1:5" x14ac:dyDescent="0.3">
      <c r="A10" s="74" t="s">
        <v>5</v>
      </c>
      <c r="B10" s="74"/>
      <c r="C10" s="74"/>
      <c r="D10" s="74"/>
    </row>
    <row r="11" spans="1:5" x14ac:dyDescent="0.3">
      <c r="A11" s="75"/>
      <c r="B11" s="75"/>
      <c r="C11" s="75"/>
      <c r="D11" s="75"/>
    </row>
    <row r="12" spans="1:5" x14ac:dyDescent="0.3">
      <c r="A12" s="7"/>
      <c r="B12" s="2"/>
      <c r="C12" s="2"/>
      <c r="D12" s="2"/>
    </row>
    <row r="13" spans="1:5" x14ac:dyDescent="0.3">
      <c r="A13" s="76" t="s">
        <v>6</v>
      </c>
      <c r="B13" s="76" t="s">
        <v>11</v>
      </c>
      <c r="C13" s="76" t="s">
        <v>7</v>
      </c>
      <c r="D13" s="77" t="s">
        <v>8</v>
      </c>
      <c r="E13" s="77"/>
    </row>
    <row r="14" spans="1:5" x14ac:dyDescent="0.3">
      <c r="A14" s="76"/>
      <c r="B14" s="76"/>
      <c r="C14" s="76"/>
      <c r="D14" s="5" t="s">
        <v>9</v>
      </c>
      <c r="E14" s="5" t="s">
        <v>10</v>
      </c>
    </row>
    <row r="15" spans="1:5" s="3" customFormat="1" ht="28.8" x14ac:dyDescent="0.3">
      <c r="A15" s="4">
        <v>1</v>
      </c>
      <c r="B15" s="10" t="s">
        <v>12</v>
      </c>
      <c r="C15" s="8" t="s">
        <v>130</v>
      </c>
      <c r="D15" s="96"/>
      <c r="E15" s="96"/>
    </row>
    <row r="16" spans="1:5" s="3" customFormat="1" ht="28.8" x14ac:dyDescent="0.3">
      <c r="A16" s="4">
        <v>2</v>
      </c>
      <c r="B16" s="11" t="s">
        <v>13</v>
      </c>
      <c r="C16" s="8" t="s">
        <v>14</v>
      </c>
      <c r="D16" s="96"/>
      <c r="E16" s="96"/>
    </row>
    <row r="17" spans="1:5" s="3" customFormat="1" x14ac:dyDescent="0.3">
      <c r="A17" s="4">
        <v>3</v>
      </c>
      <c r="B17" s="11" t="s">
        <v>15</v>
      </c>
      <c r="C17" s="9" t="s">
        <v>16</v>
      </c>
      <c r="D17" s="96"/>
      <c r="E17" s="96"/>
    </row>
    <row r="18" spans="1:5" s="3" customFormat="1" ht="28.8" x14ac:dyDescent="0.3">
      <c r="A18" s="4">
        <v>4</v>
      </c>
      <c r="B18" s="11" t="s">
        <v>17</v>
      </c>
      <c r="C18" s="8" t="s">
        <v>18</v>
      </c>
      <c r="D18" s="96"/>
      <c r="E18" s="96"/>
    </row>
    <row r="19" spans="1:5" s="3" customFormat="1" ht="57.6" x14ac:dyDescent="0.3">
      <c r="A19" s="4">
        <v>5</v>
      </c>
      <c r="B19" s="12" t="s">
        <v>19</v>
      </c>
      <c r="C19" s="69" t="s">
        <v>129</v>
      </c>
      <c r="D19" s="96"/>
      <c r="E19" s="96"/>
    </row>
    <row r="20" spans="1:5" s="3" customFormat="1" ht="28.8" x14ac:dyDescent="0.3">
      <c r="A20" s="4">
        <v>6</v>
      </c>
      <c r="B20" s="12" t="s">
        <v>20</v>
      </c>
      <c r="C20" s="8" t="s">
        <v>21</v>
      </c>
      <c r="D20" s="96"/>
      <c r="E20" s="96"/>
    </row>
    <row r="21" spans="1:5" s="3" customFormat="1" ht="43.2" x14ac:dyDescent="0.3">
      <c r="A21" s="4">
        <v>7</v>
      </c>
      <c r="B21" s="12" t="s">
        <v>22</v>
      </c>
      <c r="C21" s="8" t="s">
        <v>23</v>
      </c>
      <c r="D21" s="96"/>
      <c r="E21" s="96"/>
    </row>
    <row r="22" spans="1:5" s="3" customFormat="1" ht="28.8" x14ac:dyDescent="0.3">
      <c r="A22" s="4">
        <v>8</v>
      </c>
      <c r="B22" s="12" t="s">
        <v>24</v>
      </c>
      <c r="C22" s="8" t="s">
        <v>25</v>
      </c>
      <c r="D22" s="96"/>
      <c r="E22" s="96"/>
    </row>
    <row r="23" spans="1:5" s="3" customFormat="1" ht="43.2" x14ac:dyDescent="0.3">
      <c r="A23" s="4">
        <v>9</v>
      </c>
      <c r="B23" s="12" t="s">
        <v>26</v>
      </c>
      <c r="C23" s="8" t="s">
        <v>27</v>
      </c>
      <c r="D23" s="96"/>
      <c r="E23" s="96"/>
    </row>
    <row r="24" spans="1:5" s="3" customFormat="1" ht="28.8" x14ac:dyDescent="0.3">
      <c r="A24" s="4">
        <v>10</v>
      </c>
      <c r="B24" s="12" t="s">
        <v>28</v>
      </c>
      <c r="C24" s="8" t="s">
        <v>29</v>
      </c>
      <c r="D24" s="96"/>
      <c r="E24" s="96"/>
    </row>
    <row r="25" spans="1:5" s="3" customFormat="1" ht="43.2" x14ac:dyDescent="0.3">
      <c r="A25" s="4">
        <v>11</v>
      </c>
      <c r="B25" s="12" t="s">
        <v>30</v>
      </c>
      <c r="C25" s="8" t="s">
        <v>31</v>
      </c>
      <c r="D25" s="96"/>
      <c r="E25" s="96"/>
    </row>
    <row r="26" spans="1:5" s="3" customFormat="1" ht="57.6" x14ac:dyDescent="0.3">
      <c r="A26" s="66">
        <v>12</v>
      </c>
      <c r="B26" s="67" t="s">
        <v>32</v>
      </c>
      <c r="C26" s="8" t="s">
        <v>33</v>
      </c>
      <c r="D26" s="96"/>
      <c r="E26" s="96"/>
    </row>
    <row r="27" spans="1:5" s="3" customFormat="1" ht="28.8" x14ac:dyDescent="0.3">
      <c r="A27" s="66">
        <v>13</v>
      </c>
      <c r="B27" s="67" t="s">
        <v>34</v>
      </c>
      <c r="C27" s="8" t="s">
        <v>35</v>
      </c>
      <c r="D27" s="96"/>
      <c r="E27" s="96"/>
    </row>
    <row r="28" spans="1:5" s="3" customFormat="1" ht="43.2" x14ac:dyDescent="0.3">
      <c r="A28" s="4">
        <v>14</v>
      </c>
      <c r="B28" s="12" t="s">
        <v>36</v>
      </c>
      <c r="C28" s="8" t="s">
        <v>65</v>
      </c>
      <c r="D28" s="96"/>
      <c r="E28" s="96"/>
    </row>
    <row r="29" spans="1:5" s="3" customFormat="1" ht="43.2" x14ac:dyDescent="0.3">
      <c r="A29" s="4">
        <v>15</v>
      </c>
      <c r="B29" s="67" t="s">
        <v>37</v>
      </c>
      <c r="C29" s="8" t="s">
        <v>38</v>
      </c>
      <c r="D29" s="96"/>
      <c r="E29" s="96"/>
    </row>
    <row r="30" spans="1:5" s="3" customFormat="1" ht="28.8" x14ac:dyDescent="0.3">
      <c r="A30" s="4">
        <v>16</v>
      </c>
      <c r="B30" s="67" t="s">
        <v>66</v>
      </c>
      <c r="C30" s="8" t="s">
        <v>67</v>
      </c>
      <c r="D30" s="96"/>
      <c r="E30" s="96"/>
    </row>
    <row r="31" spans="1:5" s="3" customFormat="1" ht="57.6" x14ac:dyDescent="0.3">
      <c r="A31" s="4">
        <v>17</v>
      </c>
      <c r="B31" s="12" t="s">
        <v>68</v>
      </c>
      <c r="C31" s="8" t="s">
        <v>69</v>
      </c>
      <c r="D31" s="96"/>
      <c r="E31" s="96"/>
    </row>
    <row r="32" spans="1:5" s="3" customFormat="1" x14ac:dyDescent="0.3">
      <c r="A32" s="4">
        <v>18</v>
      </c>
      <c r="B32" s="12" t="s">
        <v>70</v>
      </c>
      <c r="C32" s="8" t="s">
        <v>71</v>
      </c>
      <c r="D32" s="96"/>
      <c r="E32" s="96"/>
    </row>
    <row r="33" spans="1:5" s="3" customFormat="1" ht="43.2" x14ac:dyDescent="0.3">
      <c r="A33" s="4">
        <v>19</v>
      </c>
      <c r="B33" s="12" t="s">
        <v>72</v>
      </c>
      <c r="C33" s="8" t="s">
        <v>73</v>
      </c>
      <c r="D33" s="96"/>
      <c r="E33" s="96"/>
    </row>
    <row r="34" spans="1:5" s="3" customFormat="1" ht="28.8" x14ac:dyDescent="0.3">
      <c r="A34" s="4">
        <v>20</v>
      </c>
      <c r="B34" s="12" t="s">
        <v>74</v>
      </c>
      <c r="C34" s="8" t="s">
        <v>75</v>
      </c>
      <c r="D34" s="96"/>
      <c r="E34" s="96"/>
    </row>
    <row r="35" spans="1:5" s="3" customFormat="1" ht="28.8" x14ac:dyDescent="0.3">
      <c r="A35" s="4">
        <v>21</v>
      </c>
      <c r="B35" s="12" t="s">
        <v>76</v>
      </c>
      <c r="C35" s="8" t="s">
        <v>77</v>
      </c>
      <c r="D35" s="96"/>
      <c r="E35" s="96"/>
    </row>
    <row r="36" spans="1:5" s="3" customFormat="1" ht="28.8" x14ac:dyDescent="0.3">
      <c r="A36" s="4">
        <v>22</v>
      </c>
      <c r="B36" s="12" t="s">
        <v>78</v>
      </c>
      <c r="C36" s="8" t="s">
        <v>75</v>
      </c>
      <c r="D36" s="96"/>
      <c r="E36" s="96"/>
    </row>
    <row r="37" spans="1:5" s="3" customFormat="1" ht="28.8" x14ac:dyDescent="0.3">
      <c r="A37" s="4">
        <v>23</v>
      </c>
      <c r="B37" s="12" t="s">
        <v>79</v>
      </c>
      <c r="C37" s="8" t="s">
        <v>80</v>
      </c>
      <c r="D37" s="96"/>
      <c r="E37" s="96"/>
    </row>
    <row r="38" spans="1:5" s="3" customFormat="1" ht="28.8" x14ac:dyDescent="0.3">
      <c r="A38" s="4">
        <v>24</v>
      </c>
      <c r="B38" s="12" t="s">
        <v>81</v>
      </c>
      <c r="C38" s="8" t="s">
        <v>82</v>
      </c>
      <c r="D38" s="96"/>
      <c r="E38" s="96"/>
    </row>
    <row r="39" spans="1:5" s="3" customFormat="1" ht="43.2" x14ac:dyDescent="0.3">
      <c r="A39" s="4">
        <v>25</v>
      </c>
      <c r="B39" s="12" t="s">
        <v>83</v>
      </c>
      <c r="C39" s="8" t="s">
        <v>84</v>
      </c>
      <c r="D39" s="96"/>
      <c r="E39" s="96"/>
    </row>
    <row r="40" spans="1:5" s="3" customFormat="1" ht="43.2" x14ac:dyDescent="0.3">
      <c r="A40" s="4">
        <v>26</v>
      </c>
      <c r="B40" s="12" t="s">
        <v>85</v>
      </c>
      <c r="C40" s="8" t="s">
        <v>86</v>
      </c>
      <c r="D40" s="96"/>
      <c r="E40" s="96"/>
    </row>
    <row r="41" spans="1:5" s="3" customFormat="1" x14ac:dyDescent="0.3">
      <c r="A41" s="4">
        <v>27</v>
      </c>
      <c r="B41" s="9" t="s">
        <v>87</v>
      </c>
      <c r="C41" s="9" t="s">
        <v>88</v>
      </c>
      <c r="D41" s="96"/>
      <c r="E41" s="96"/>
    </row>
    <row r="42" spans="1:5" s="3" customFormat="1" x14ac:dyDescent="0.3">
      <c r="A42" s="4">
        <v>28</v>
      </c>
      <c r="B42" s="12" t="s">
        <v>89</v>
      </c>
      <c r="C42" s="9" t="s">
        <v>90</v>
      </c>
      <c r="D42" s="96"/>
      <c r="E42" s="96"/>
    </row>
    <row r="43" spans="1:5" s="3" customFormat="1" ht="28.8" x14ac:dyDescent="0.3">
      <c r="A43" s="4">
        <v>29</v>
      </c>
      <c r="B43" s="12" t="s">
        <v>91</v>
      </c>
      <c r="C43" s="8" t="s">
        <v>92</v>
      </c>
      <c r="D43" s="96"/>
      <c r="E43" s="96"/>
    </row>
    <row r="44" spans="1:5" s="3" customFormat="1" x14ac:dyDescent="0.3">
      <c r="A44" s="4">
        <v>30</v>
      </c>
      <c r="B44" s="50" t="s">
        <v>93</v>
      </c>
      <c r="C44" s="51" t="s">
        <v>94</v>
      </c>
      <c r="D44" s="96"/>
      <c r="E44" s="96"/>
    </row>
    <row r="45" spans="1:5" s="3" customFormat="1" ht="15.6" x14ac:dyDescent="0.3">
      <c r="A45" s="78" t="s">
        <v>95</v>
      </c>
      <c r="B45" s="79"/>
      <c r="C45" s="79"/>
      <c r="D45" s="79"/>
      <c r="E45" s="80"/>
    </row>
    <row r="46" spans="1:5" s="3" customFormat="1" x14ac:dyDescent="0.3">
      <c r="A46" s="4">
        <v>31</v>
      </c>
      <c r="B46" s="70" t="s">
        <v>96</v>
      </c>
      <c r="C46" s="71"/>
      <c r="D46" s="9"/>
      <c r="E46" s="9"/>
    </row>
    <row r="47" spans="1:5" x14ac:dyDescent="0.3">
      <c r="A47" s="4">
        <v>32</v>
      </c>
      <c r="B47" s="70" t="s">
        <v>97</v>
      </c>
      <c r="C47" s="71"/>
      <c r="D47" s="9"/>
      <c r="E47" s="9"/>
    </row>
    <row r="48" spans="1:5" x14ac:dyDescent="0.3">
      <c r="A48" s="4">
        <v>33</v>
      </c>
      <c r="B48" s="70" t="s">
        <v>98</v>
      </c>
      <c r="C48" s="71"/>
      <c r="D48" s="9"/>
      <c r="E48" s="9"/>
    </row>
    <row r="49" spans="1:5" x14ac:dyDescent="0.3">
      <c r="A49" s="4">
        <v>34</v>
      </c>
      <c r="B49" s="70" t="s">
        <v>99</v>
      </c>
      <c r="C49" s="71"/>
      <c r="D49" s="9"/>
      <c r="E49" s="9"/>
    </row>
    <row r="50" spans="1:5" x14ac:dyDescent="0.3">
      <c r="A50" s="4">
        <v>35</v>
      </c>
      <c r="B50" s="70" t="s">
        <v>100</v>
      </c>
      <c r="C50" s="71"/>
      <c r="D50" s="9"/>
      <c r="E50" s="9"/>
    </row>
    <row r="51" spans="1:5" x14ac:dyDescent="0.3">
      <c r="A51" s="4">
        <v>36</v>
      </c>
      <c r="B51" s="70" t="s">
        <v>101</v>
      </c>
      <c r="C51" s="71"/>
      <c r="D51" s="9"/>
      <c r="E51" s="9"/>
    </row>
    <row r="52" spans="1:5" x14ac:dyDescent="0.3">
      <c r="A52" s="4">
        <v>37</v>
      </c>
      <c r="B52" s="70" t="s">
        <v>102</v>
      </c>
      <c r="C52" s="71"/>
      <c r="D52" s="9"/>
      <c r="E52" s="9"/>
    </row>
    <row r="53" spans="1:5" ht="32.549999999999997" customHeight="1" x14ac:dyDescent="0.3">
      <c r="A53" s="4">
        <v>38</v>
      </c>
      <c r="B53" s="70" t="s">
        <v>103</v>
      </c>
      <c r="C53" s="71"/>
      <c r="D53" s="9"/>
      <c r="E53" s="9"/>
    </row>
  </sheetData>
  <mergeCells count="20">
    <mergeCell ref="A4:D4"/>
    <mergeCell ref="A5:D5"/>
    <mergeCell ref="B46:C46"/>
    <mergeCell ref="A6:D6"/>
    <mergeCell ref="A7:D7"/>
    <mergeCell ref="A8:D8"/>
    <mergeCell ref="A10:D10"/>
    <mergeCell ref="A11:D11"/>
    <mergeCell ref="A13:A14"/>
    <mergeCell ref="B13:B14"/>
    <mergeCell ref="C13:C14"/>
    <mergeCell ref="D13:E13"/>
    <mergeCell ref="A45:E45"/>
    <mergeCell ref="B53:C53"/>
    <mergeCell ref="B47:C47"/>
    <mergeCell ref="B48:C48"/>
    <mergeCell ref="B49:C49"/>
    <mergeCell ref="B50:C50"/>
    <mergeCell ref="B51:C51"/>
    <mergeCell ref="B52:C5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tabSelected="1" topLeftCell="A10" zoomScale="140" zoomScaleNormal="140" workbookViewId="0">
      <selection activeCell="J23" sqref="J23"/>
    </sheetView>
  </sheetViews>
  <sheetFormatPr baseColWidth="10" defaultRowHeight="14.4" x14ac:dyDescent="0.3"/>
  <cols>
    <col min="1" max="1" width="39.44140625" customWidth="1"/>
    <col min="2" max="2" width="22.77734375" customWidth="1"/>
    <col min="3" max="3" width="9" bestFit="1" customWidth="1"/>
    <col min="4" max="4" width="41.21875" bestFit="1" customWidth="1"/>
    <col min="5" max="5" width="24.21875" customWidth="1"/>
    <col min="7" max="7" width="41.21875" bestFit="1" customWidth="1"/>
    <col min="8" max="8" width="34.33203125" customWidth="1"/>
    <col min="9" max="9" width="15.5546875" bestFit="1" customWidth="1"/>
  </cols>
  <sheetData>
    <row r="1" spans="1:13" ht="13.8" customHeight="1" x14ac:dyDescent="0.3">
      <c r="A1" s="81" t="s">
        <v>39</v>
      </c>
      <c r="B1" s="81"/>
      <c r="C1" s="81"/>
      <c r="D1" s="81"/>
      <c r="E1" s="81"/>
      <c r="F1" s="81"/>
      <c r="G1" s="81"/>
      <c r="H1" s="82"/>
    </row>
    <row r="2" spans="1:13" ht="13.2" customHeight="1" x14ac:dyDescent="0.3">
      <c r="A2" s="81"/>
      <c r="B2" s="81"/>
      <c r="C2" s="81"/>
      <c r="D2" s="81"/>
      <c r="E2" s="81"/>
      <c r="F2" s="81"/>
      <c r="G2" s="81"/>
      <c r="H2" s="82"/>
    </row>
    <row r="3" spans="1:13" ht="13.8" customHeight="1" x14ac:dyDescent="0.3">
      <c r="A3" s="81"/>
      <c r="B3" s="81"/>
      <c r="C3" s="81"/>
      <c r="D3" s="81"/>
      <c r="E3" s="81"/>
      <c r="F3" s="81"/>
      <c r="G3" s="81"/>
      <c r="H3" s="82"/>
    </row>
    <row r="4" spans="1:13" ht="12" customHeight="1" x14ac:dyDescent="0.3">
      <c r="A4" s="81"/>
      <c r="B4" s="81"/>
      <c r="C4" s="81"/>
      <c r="D4" s="81"/>
      <c r="E4" s="81"/>
      <c r="F4" s="81"/>
      <c r="G4" s="81"/>
      <c r="H4" s="82"/>
    </row>
    <row r="5" spans="1:13" ht="13.5" hidden="1" customHeight="1" x14ac:dyDescent="0.3">
      <c r="A5" s="81"/>
      <c r="B5" s="81"/>
      <c r="C5" s="81"/>
      <c r="D5" s="81"/>
      <c r="E5" s="81"/>
      <c r="F5" s="81"/>
      <c r="G5" s="81"/>
      <c r="H5" s="82"/>
    </row>
    <row r="6" spans="1:13" x14ac:dyDescent="0.3">
      <c r="A6" s="83"/>
      <c r="B6" s="84"/>
      <c r="C6" s="84"/>
      <c r="D6" s="84"/>
      <c r="E6" s="84"/>
      <c r="F6" s="84"/>
      <c r="G6" s="84"/>
      <c r="H6" s="84"/>
    </row>
    <row r="7" spans="1:13" ht="15.6" x14ac:dyDescent="0.3">
      <c r="A7" s="85" t="s">
        <v>40</v>
      </c>
      <c r="B7" s="85"/>
      <c r="C7" s="85"/>
      <c r="D7" s="85"/>
      <c r="E7" s="85"/>
      <c r="F7" s="85"/>
      <c r="G7" s="85"/>
      <c r="H7" s="85"/>
      <c r="M7" s="13" t="s">
        <v>41</v>
      </c>
    </row>
    <row r="9" spans="1:13" ht="14.55" customHeight="1" x14ac:dyDescent="0.3">
      <c r="A9" s="86" t="s">
        <v>42</v>
      </c>
      <c r="B9" s="87"/>
      <c r="D9" s="86" t="s">
        <v>43</v>
      </c>
      <c r="E9" s="87"/>
      <c r="G9" s="86" t="s">
        <v>44</v>
      </c>
      <c r="H9" s="86"/>
    </row>
    <row r="10" spans="1:13" ht="14.55" customHeight="1" x14ac:dyDescent="0.3">
      <c r="A10" s="14" t="s">
        <v>45</v>
      </c>
      <c r="B10" s="15">
        <v>25000</v>
      </c>
      <c r="D10" s="16" t="str">
        <f>+A10</f>
        <v>Costo de la Mercancia Vendida</v>
      </c>
      <c r="E10" s="17">
        <f>+B10</f>
        <v>25000</v>
      </c>
      <c r="G10" s="86"/>
      <c r="H10" s="86"/>
    </row>
    <row r="11" spans="1:13" ht="14.55" customHeight="1" x14ac:dyDescent="0.3">
      <c r="A11" s="18" t="s">
        <v>46</v>
      </c>
      <c r="B11" s="19">
        <v>19000</v>
      </c>
      <c r="D11" s="16" t="str">
        <f>+A11</f>
        <v>Flete de Envío</v>
      </c>
      <c r="E11" s="17">
        <f>+B11</f>
        <v>19000</v>
      </c>
      <c r="G11" s="20"/>
      <c r="H11" s="21"/>
    </row>
    <row r="12" spans="1:13" ht="15.6" x14ac:dyDescent="0.3">
      <c r="A12" s="18" t="s">
        <v>47</v>
      </c>
      <c r="B12" s="22">
        <v>0.1</v>
      </c>
      <c r="C12" s="23"/>
      <c r="D12" s="16" t="str">
        <f>+A12</f>
        <v>Seguro de Devoluciones</v>
      </c>
      <c r="E12" s="17">
        <f>+B12*E11</f>
        <v>1900</v>
      </c>
      <c r="G12" s="24" t="s">
        <v>48</v>
      </c>
      <c r="H12" s="19">
        <v>94900</v>
      </c>
    </row>
    <row r="13" spans="1:13" ht="16.2" thickBot="1" x14ac:dyDescent="0.35">
      <c r="A13" s="18" t="s">
        <v>49</v>
      </c>
      <c r="B13" s="15">
        <v>9500</v>
      </c>
      <c r="C13" s="23"/>
      <c r="D13" s="16" t="str">
        <f>+A13</f>
        <v>Costo por Compra Estimado</v>
      </c>
      <c r="E13" s="17">
        <f>+B13</f>
        <v>9500</v>
      </c>
      <c r="G13" s="25" t="s">
        <v>50</v>
      </c>
      <c r="H13" s="26">
        <f>+E15</f>
        <v>55400</v>
      </c>
    </row>
    <row r="14" spans="1:13" ht="16.2" thickTop="1" x14ac:dyDescent="0.3">
      <c r="A14" s="18" t="s">
        <v>51</v>
      </c>
      <c r="B14" s="19">
        <v>0</v>
      </c>
      <c r="C14" s="23"/>
      <c r="D14" s="16" t="str">
        <f>+A14</f>
        <v>Costo de empaque (Caja kit)</v>
      </c>
      <c r="E14" s="17">
        <f>+B14</f>
        <v>0</v>
      </c>
      <c r="G14" s="24" t="s">
        <v>52</v>
      </c>
      <c r="H14" s="27">
        <f>+H12*B15</f>
        <v>9490</v>
      </c>
    </row>
    <row r="15" spans="1:13" ht="15.6" x14ac:dyDescent="0.3">
      <c r="A15" s="18" t="s">
        <v>53</v>
      </c>
      <c r="B15" s="28">
        <v>0.1</v>
      </c>
      <c r="C15" s="23"/>
      <c r="D15" s="29" t="s">
        <v>50</v>
      </c>
      <c r="E15" s="30">
        <f>+SUM(E10:E14)</f>
        <v>55400</v>
      </c>
      <c r="G15" s="24" t="s">
        <v>54</v>
      </c>
      <c r="H15" s="27">
        <f>+H14*B16</f>
        <v>474.5</v>
      </c>
    </row>
    <row r="16" spans="1:13" ht="15.6" x14ac:dyDescent="0.3">
      <c r="A16" s="18" t="s">
        <v>55</v>
      </c>
      <c r="B16" s="28">
        <v>0.05</v>
      </c>
      <c r="C16" s="23"/>
      <c r="D16" s="16" t="s">
        <v>128</v>
      </c>
      <c r="E16" s="17">
        <f>+B24*B15</f>
        <v>8523.0769230769238</v>
      </c>
      <c r="G16" s="24" t="s">
        <v>56</v>
      </c>
      <c r="H16" s="31">
        <f>+B17</f>
        <v>0</v>
      </c>
    </row>
    <row r="17" spans="1:9" ht="15.6" x14ac:dyDescent="0.3">
      <c r="A17" s="18"/>
      <c r="B17" s="32"/>
      <c r="C17" s="23"/>
      <c r="D17" s="16" t="s">
        <v>54</v>
      </c>
      <c r="E17" s="17">
        <f>+B16*E16</f>
        <v>426.15384615384619</v>
      </c>
      <c r="G17" s="24" t="str">
        <f>+A18</f>
        <v>Tasa Comisión de Pasarela de Pago</v>
      </c>
      <c r="H17" s="31">
        <f>+B18</f>
        <v>0</v>
      </c>
    </row>
    <row r="18" spans="1:9" ht="15.6" x14ac:dyDescent="0.3">
      <c r="A18" s="18" t="s">
        <v>57</v>
      </c>
      <c r="B18" s="28">
        <v>0</v>
      </c>
      <c r="C18" s="33">
        <f>+B17*B24</f>
        <v>0</v>
      </c>
      <c r="D18" s="16" t="s">
        <v>56</v>
      </c>
      <c r="E18" s="34">
        <f>+B17*B24</f>
        <v>0</v>
      </c>
      <c r="G18" s="24" t="s">
        <v>58</v>
      </c>
      <c r="H18" s="27">
        <f>+H12*H16*H17</f>
        <v>0</v>
      </c>
    </row>
    <row r="19" spans="1:9" ht="16.2" thickBot="1" x14ac:dyDescent="0.35">
      <c r="A19" s="18" t="s">
        <v>132</v>
      </c>
      <c r="B19" s="35">
        <v>4.0000000000000003E-5</v>
      </c>
      <c r="C19" s="23"/>
      <c r="D19" s="16" t="s">
        <v>58</v>
      </c>
      <c r="E19" s="17">
        <f>+E18*B18</f>
        <v>0</v>
      </c>
      <c r="G19" s="36" t="s">
        <v>59</v>
      </c>
      <c r="H19" s="37">
        <f>+H12*B19</f>
        <v>3.7960000000000003</v>
      </c>
    </row>
    <row r="20" spans="1:9" ht="28.8" customHeight="1" thickTop="1" x14ac:dyDescent="0.3">
      <c r="C20" s="23"/>
      <c r="D20" s="16" t="s">
        <v>59</v>
      </c>
      <c r="E20" s="38">
        <f>+B24*B19</f>
        <v>3.4092307692307697</v>
      </c>
      <c r="G20" s="39" t="s">
        <v>60</v>
      </c>
      <c r="H20" s="40">
        <f>+H13+SUM(H14:H19)</f>
        <v>65368.296000000002</v>
      </c>
    </row>
    <row r="21" spans="1:9" ht="15" thickBot="1" x14ac:dyDescent="0.35">
      <c r="C21" s="23"/>
      <c r="D21" s="41" t="s">
        <v>60</v>
      </c>
      <c r="E21" s="42">
        <f>+E15+SUM(E16:E20)</f>
        <v>64352.639999999999</v>
      </c>
    </row>
    <row r="22" spans="1:9" ht="15.6" thickTop="1" thickBot="1" x14ac:dyDescent="0.35">
      <c r="C22" s="23"/>
    </row>
    <row r="23" spans="1:9" ht="16.8" thickTop="1" thickBot="1" x14ac:dyDescent="0.35">
      <c r="A23" s="43" t="s">
        <v>61</v>
      </c>
      <c r="B23" s="44">
        <v>0.35</v>
      </c>
      <c r="C23" s="23"/>
      <c r="D23" s="43" t="s">
        <v>62</v>
      </c>
      <c r="E23" s="45">
        <f>+B24-E21</f>
        <v>20878.129230769235</v>
      </c>
      <c r="G23" s="43" t="s">
        <v>62</v>
      </c>
      <c r="H23" s="45">
        <f>+H12-H20</f>
        <v>29531.703999999998</v>
      </c>
      <c r="I23" s="61">
        <f>+H23*15*30</f>
        <v>13289266.799999999</v>
      </c>
    </row>
    <row r="24" spans="1:9" ht="16.8" thickTop="1" thickBot="1" x14ac:dyDescent="0.35">
      <c r="A24" s="43" t="s">
        <v>63</v>
      </c>
      <c r="B24" s="45">
        <f>+E15/(1-B23)</f>
        <v>85230.769230769234</v>
      </c>
      <c r="C24" s="23"/>
      <c r="D24" s="43" t="s">
        <v>64</v>
      </c>
      <c r="E24" s="46">
        <f>+E23/B24</f>
        <v>0.24496000000000004</v>
      </c>
      <c r="G24" s="43" t="s">
        <v>64</v>
      </c>
      <c r="H24" s="46">
        <f>+H23/H12</f>
        <v>0.31118760800842993</v>
      </c>
    </row>
    <row r="25" spans="1:9" ht="15" thickTop="1" x14ac:dyDescent="0.3">
      <c r="E25" s="61">
        <f>20000*150</f>
        <v>3000000</v>
      </c>
    </row>
    <row r="26" spans="1:9" x14ac:dyDescent="0.3">
      <c r="E26" s="61"/>
    </row>
    <row r="28" spans="1:9" x14ac:dyDescent="0.3">
      <c r="B28" s="47"/>
    </row>
    <row r="29" spans="1:9" x14ac:dyDescent="0.3">
      <c r="D29" s="62"/>
    </row>
    <row r="30" spans="1:9" x14ac:dyDescent="0.3">
      <c r="D30" s="63"/>
    </row>
    <row r="31" spans="1:9" x14ac:dyDescent="0.3">
      <c r="B31" s="48"/>
      <c r="C31" s="49"/>
      <c r="D31" s="64"/>
    </row>
    <row r="32" spans="1:9" x14ac:dyDescent="0.3">
      <c r="D32" s="61"/>
    </row>
    <row r="33" spans="4:4" x14ac:dyDescent="0.3">
      <c r="D33" s="61"/>
    </row>
  </sheetData>
  <mergeCells count="6">
    <mergeCell ref="A1:H5"/>
    <mergeCell ref="A6:H6"/>
    <mergeCell ref="A7:H7"/>
    <mergeCell ref="A9:B9"/>
    <mergeCell ref="D9:E9"/>
    <mergeCell ref="G9:H1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showGridLines="0" topLeftCell="A7" zoomScale="140" zoomScaleNormal="140" workbookViewId="0">
      <selection activeCell="C10" sqref="C10"/>
    </sheetView>
  </sheetViews>
  <sheetFormatPr baseColWidth="10" defaultRowHeight="14.4" x14ac:dyDescent="0.3"/>
  <cols>
    <col min="1" max="1" width="4.77734375" style="3" customWidth="1"/>
    <col min="2" max="2" width="26.109375" customWidth="1"/>
    <col min="3" max="3" width="19.6640625" style="3" customWidth="1"/>
    <col min="4" max="4" width="42.109375" customWidth="1"/>
  </cols>
  <sheetData>
    <row r="1" spans="1:7" ht="21" x14ac:dyDescent="0.4">
      <c r="A1" s="88" t="s">
        <v>104</v>
      </c>
      <c r="B1" s="88"/>
      <c r="C1" s="88"/>
      <c r="D1" s="88"/>
    </row>
    <row r="2" spans="1:7" s="52" customFormat="1" ht="36" customHeight="1" x14ac:dyDescent="0.35">
      <c r="A2" s="89" t="s">
        <v>131</v>
      </c>
      <c r="B2" s="89"/>
      <c r="C2" s="89"/>
      <c r="D2" s="89"/>
      <c r="F2" s="54"/>
      <c r="G2" s="56" t="s">
        <v>110</v>
      </c>
    </row>
    <row r="3" spans="1:7" s="52" customFormat="1" ht="36" customHeight="1" x14ac:dyDescent="0.35">
      <c r="A3" s="89"/>
      <c r="B3" s="89"/>
      <c r="C3" s="89"/>
      <c r="D3" s="89"/>
      <c r="F3" s="55"/>
      <c r="G3" s="56" t="s">
        <v>111</v>
      </c>
    </row>
    <row r="4" spans="1:7" x14ac:dyDescent="0.3">
      <c r="A4" s="7"/>
      <c r="B4" s="2"/>
      <c r="C4" s="7"/>
    </row>
    <row r="5" spans="1:7" x14ac:dyDescent="0.3">
      <c r="A5" s="94" t="s">
        <v>6</v>
      </c>
      <c r="B5" s="76" t="s">
        <v>105</v>
      </c>
      <c r="C5" s="76" t="s">
        <v>107</v>
      </c>
      <c r="D5" s="76" t="s">
        <v>106</v>
      </c>
    </row>
    <row r="6" spans="1:7" x14ac:dyDescent="0.3">
      <c r="A6" s="95"/>
      <c r="B6" s="76"/>
      <c r="C6" s="76"/>
      <c r="D6" s="76"/>
    </row>
    <row r="7" spans="1:7" s="3" customFormat="1" ht="28.8" x14ac:dyDescent="0.3">
      <c r="A7" s="4">
        <v>1</v>
      </c>
      <c r="B7" s="11" t="s">
        <v>112</v>
      </c>
      <c r="C7" s="57">
        <v>8</v>
      </c>
      <c r="D7" s="53" t="s">
        <v>108</v>
      </c>
    </row>
    <row r="8" spans="1:7" s="3" customFormat="1" ht="43.2" x14ac:dyDescent="0.3">
      <c r="A8" s="4">
        <v>2</v>
      </c>
      <c r="B8" s="53" t="s">
        <v>109</v>
      </c>
      <c r="C8" s="60">
        <f>100/C7</f>
        <v>12.5</v>
      </c>
      <c r="D8" s="53" t="s">
        <v>113</v>
      </c>
    </row>
    <row r="9" spans="1:7" s="3" customFormat="1" ht="28.8" x14ac:dyDescent="0.3">
      <c r="A9" s="4">
        <v>3</v>
      </c>
      <c r="B9" s="11" t="s">
        <v>114</v>
      </c>
      <c r="C9" s="58">
        <v>850</v>
      </c>
      <c r="D9" s="53" t="s">
        <v>126</v>
      </c>
      <c r="E9" s="3">
        <f>150000*0.005</f>
        <v>750</v>
      </c>
      <c r="F9" s="3">
        <f>150000*0.015</f>
        <v>2250</v>
      </c>
    </row>
    <row r="10" spans="1:7" s="3" customFormat="1" ht="15.6" x14ac:dyDescent="0.3">
      <c r="A10" s="4">
        <v>4</v>
      </c>
      <c r="B10" s="11" t="s">
        <v>115</v>
      </c>
      <c r="C10" s="59">
        <f>+C9*C8</f>
        <v>10625</v>
      </c>
      <c r="D10" s="53" t="s">
        <v>116</v>
      </c>
    </row>
    <row r="11" spans="1:7" s="3" customFormat="1" ht="28.8" x14ac:dyDescent="0.3">
      <c r="A11" s="4">
        <v>5</v>
      </c>
      <c r="B11" s="12" t="s">
        <v>117</v>
      </c>
      <c r="C11" s="57">
        <v>15</v>
      </c>
      <c r="D11" s="53" t="s">
        <v>118</v>
      </c>
    </row>
    <row r="12" spans="1:7" s="3" customFormat="1" ht="43.2" x14ac:dyDescent="0.3">
      <c r="A12" s="4">
        <v>6</v>
      </c>
      <c r="B12" s="12" t="s">
        <v>119</v>
      </c>
      <c r="C12" s="59">
        <f>+C11*C10</f>
        <v>159375</v>
      </c>
      <c r="D12" s="53" t="s">
        <v>120</v>
      </c>
    </row>
    <row r="13" spans="1:7" s="3" customFormat="1" ht="34.799999999999997" customHeight="1" x14ac:dyDescent="0.3">
      <c r="A13" s="4">
        <v>7</v>
      </c>
      <c r="B13" s="12" t="s">
        <v>121</v>
      </c>
      <c r="C13" s="57">
        <v>20</v>
      </c>
      <c r="D13" s="53" t="s">
        <v>122</v>
      </c>
    </row>
    <row r="14" spans="1:7" s="3" customFormat="1" ht="43.2" x14ac:dyDescent="0.3">
      <c r="A14" s="4">
        <v>8</v>
      </c>
      <c r="B14" s="12" t="s">
        <v>123</v>
      </c>
      <c r="C14" s="59">
        <f>+C12*C13</f>
        <v>3187500</v>
      </c>
      <c r="D14" s="53" t="s">
        <v>127</v>
      </c>
    </row>
    <row r="15" spans="1:7" s="3" customFormat="1" ht="9.4499999999999993" customHeight="1" x14ac:dyDescent="0.3">
      <c r="A15" s="4"/>
      <c r="B15" s="12"/>
      <c r="C15" s="8"/>
      <c r="D15" s="53"/>
    </row>
    <row r="16" spans="1:7" s="3" customFormat="1" ht="43.5" customHeight="1" x14ac:dyDescent="0.3">
      <c r="A16" s="4"/>
      <c r="B16" s="90" t="s">
        <v>124</v>
      </c>
      <c r="C16" s="91"/>
      <c r="D16" s="92"/>
    </row>
    <row r="17" spans="2:4" ht="50.55" customHeight="1" x14ac:dyDescent="0.3">
      <c r="B17" s="93" t="s">
        <v>125</v>
      </c>
      <c r="C17" s="93"/>
      <c r="D17" s="93"/>
    </row>
    <row r="19" spans="2:4" x14ac:dyDescent="0.3">
      <c r="C19" s="65"/>
      <c r="D19" s="68"/>
    </row>
    <row r="20" spans="2:4" x14ac:dyDescent="0.3">
      <c r="D20" s="68"/>
    </row>
    <row r="21" spans="2:4" x14ac:dyDescent="0.3">
      <c r="C21" s="65"/>
      <c r="D21" s="61"/>
    </row>
    <row r="22" spans="2:4" x14ac:dyDescent="0.3">
      <c r="C22" s="65"/>
      <c r="D22" s="61"/>
    </row>
  </sheetData>
  <mergeCells count="8">
    <mergeCell ref="A1:D1"/>
    <mergeCell ref="D5:D6"/>
    <mergeCell ref="A2:D3"/>
    <mergeCell ref="B16:D16"/>
    <mergeCell ref="B17:D17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Check list</vt:lpstr>
      <vt:lpstr>Costeo producto</vt:lpstr>
      <vt:lpstr>Presupuesto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PATARROYO</dc:creator>
  <cp:lastModifiedBy>PC_WIN11</cp:lastModifiedBy>
  <dcterms:created xsi:type="dcterms:W3CDTF">2024-03-07T19:48:21Z</dcterms:created>
  <dcterms:modified xsi:type="dcterms:W3CDTF">2025-10-20T22:42:22Z</dcterms:modified>
</cp:coreProperties>
</file>